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cuments\2025 Land Analysis Reports\"/>
    </mc:Choice>
  </mc:AlternateContent>
  <xr:revisionPtr revIDLastSave="0" documentId="13_ncr:1_{A1306DA4-7DDC-4540-8A3E-C66D6678B09F}" xr6:coauthVersionLast="47" xr6:coauthVersionMax="47" xr10:uidLastSave="{00000000-0000-0000-0000-000000000000}"/>
  <bookViews>
    <workbookView xWindow="28680" yWindow="-120" windowWidth="29040" windowHeight="15720" xr2:uid="{955BC241-0B04-4495-88BD-DE881C6C78FA}"/>
  </bookViews>
  <sheets>
    <sheet name="Land Analysis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4" i="2" l="1"/>
  <c r="K14" i="2"/>
  <c r="Q14" i="2" s="1"/>
  <c r="I15" i="2"/>
  <c r="K15" i="2"/>
  <c r="Q15" i="2" s="1"/>
  <c r="I16" i="2"/>
  <c r="K16" i="2"/>
  <c r="Q16" i="2" s="1"/>
  <c r="I17" i="2"/>
  <c r="K17" i="2"/>
  <c r="Q17" i="2" s="1"/>
  <c r="I6" i="2"/>
  <c r="K6" i="2"/>
  <c r="S6" i="2" s="1"/>
  <c r="D7" i="2"/>
  <c r="G7" i="2"/>
  <c r="H7" i="2"/>
  <c r="J7" i="2"/>
  <c r="L7" i="2"/>
  <c r="M7" i="2"/>
  <c r="O7" i="2"/>
  <c r="P7" i="2"/>
  <c r="I8" i="2" l="1"/>
  <c r="I9" i="2"/>
  <c r="S14" i="2"/>
  <c r="R6" i="2"/>
  <c r="R14" i="2"/>
  <c r="Q6" i="2"/>
  <c r="K7" i="2"/>
  <c r="P9" i="2" s="1"/>
  <c r="R17" i="2"/>
  <c r="S17" i="2"/>
  <c r="S15" i="2"/>
  <c r="R15" i="2"/>
  <c r="R16" i="2"/>
  <c r="S16" i="2"/>
  <c r="M9" i="2" l="1"/>
  <c r="S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Owner</author>
  </authors>
  <commentList>
    <comment ref="E11" authorId="0" shapeId="0" xr:uid="{FF483AD9-C8D2-4E47-862D-3761F404BA53}">
      <text/>
    </comment>
  </commentList>
</comments>
</file>

<file path=xl/sharedStrings.xml><?xml version="1.0" encoding="utf-8"?>
<sst xmlns="http://schemas.openxmlformats.org/spreadsheetml/2006/main" count="96" uniqueCount="71">
  <si>
    <t>Parcel Number</t>
  </si>
  <si>
    <t>Street Address</t>
  </si>
  <si>
    <t>Sale Date</t>
  </si>
  <si>
    <t>Sale Price</t>
  </si>
  <si>
    <t>Instr.</t>
  </si>
  <si>
    <t>Terms of Sale</t>
  </si>
  <si>
    <t>Adj. Sale $</t>
  </si>
  <si>
    <t>Asd. when Sold</t>
  </si>
  <si>
    <t>Asd/Adj. Sale</t>
  </si>
  <si>
    <t>Cur. Appraisal</t>
  </si>
  <si>
    <t>Land Residual</t>
  </si>
  <si>
    <t>Est. Land Value</t>
  </si>
  <si>
    <t>Effec. Front</t>
  </si>
  <si>
    <t>Depth</t>
  </si>
  <si>
    <t>Net Acres</t>
  </si>
  <si>
    <t>Total Acres</t>
  </si>
  <si>
    <t>Dollars/FF</t>
  </si>
  <si>
    <t>Dollars/Acre</t>
  </si>
  <si>
    <t>Dollars/SqFt</t>
  </si>
  <si>
    <t>Actual Front</t>
  </si>
  <si>
    <t>ECF Area</t>
  </si>
  <si>
    <t>Liber/Page</t>
  </si>
  <si>
    <t>Other Parcels in Sale</t>
  </si>
  <si>
    <t>Land Table</t>
  </si>
  <si>
    <t>Gravel</t>
  </si>
  <si>
    <t>Paved</t>
  </si>
  <si>
    <t>Inspected Date</t>
  </si>
  <si>
    <t>Use Code</t>
  </si>
  <si>
    <t>Class</t>
  </si>
  <si>
    <t>Rate Group 1</t>
  </si>
  <si>
    <t>Rate Group 2</t>
  </si>
  <si>
    <t>Rate Group 3</t>
  </si>
  <si>
    <t>Site Characteristics</t>
  </si>
  <si>
    <t>Access</t>
  </si>
  <si>
    <t>Water Supply</t>
  </si>
  <si>
    <t>Sewer</t>
  </si>
  <si>
    <t>Property Restrictions</t>
  </si>
  <si>
    <t>Restriction Notes</t>
  </si>
  <si>
    <t>Waterfont View</t>
  </si>
  <si>
    <t>Waterfront</t>
  </si>
  <si>
    <t>Waterfront Name</t>
  </si>
  <si>
    <t>Waterfront Ownership</t>
  </si>
  <si>
    <t>Waterfront Influences</t>
  </si>
  <si>
    <t>Bottom Character</t>
  </si>
  <si>
    <t>003-003-002-3310</t>
  </si>
  <si>
    <t>WD</t>
  </si>
  <si>
    <t>03-ARM'S LENGTH</t>
  </si>
  <si>
    <t>1000</t>
  </si>
  <si>
    <t>L235/P996</t>
  </si>
  <si>
    <t>1000 AG</t>
  </si>
  <si>
    <t>NOT INSPECTED</t>
  </si>
  <si>
    <t>102</t>
  </si>
  <si>
    <t>003-003-010-1300</t>
  </si>
  <si>
    <t>15150 CO RD 446</t>
  </si>
  <si>
    <t>L228/P964</t>
  </si>
  <si>
    <t>003-003-011-1700</t>
  </si>
  <si>
    <t>L230/P120</t>
  </si>
  <si>
    <t>003-003-011-1710</t>
  </si>
  <si>
    <t>L232/P363</t>
  </si>
  <si>
    <t>041-003-250-2500</t>
  </si>
  <si>
    <t>L237/P122</t>
  </si>
  <si>
    <t>Totals:</t>
  </si>
  <si>
    <t>Sale. Ratio =&gt;</t>
  </si>
  <si>
    <t>Average</t>
  </si>
  <si>
    <t>Std. Dev. =&gt;</t>
  </si>
  <si>
    <t>per FF=&gt;</t>
  </si>
  <si>
    <t>per Net Acre=&gt;</t>
  </si>
  <si>
    <t>per SqFt=&gt;</t>
  </si>
  <si>
    <t xml:space="preserve">2025 Agricultural Land Value Analysis.  The agricultural land sales that have occurred were purchased with the intent to change use from agricultural to residential/recreational use.  </t>
  </si>
  <si>
    <t xml:space="preserve">There were no true ag to ag sales available.  The current values of $300 per acre, $500 per acre and $1,000 per acre appear to be appropriate acreage values.  </t>
  </si>
  <si>
    <r>
      <rPr>
        <b/>
        <sz val="11"/>
        <color theme="1"/>
        <rFont val="Calibri"/>
        <family val="2"/>
        <scheme val="minor"/>
      </rPr>
      <t xml:space="preserve">vailable.  The rates of $300 per acre, $500 per acre, $800 per acre and $1,200 per acre appear to be appropriate.  </t>
    </r>
    <r>
      <rPr>
        <sz val="11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</si>
</sst>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8" formatCode="&quot;$&quot;#,##0.00_);[Red]\(&quot;$&quot;#,##0.00\)"/>
    <numFmt numFmtId="164" formatCode="#0.00_);[Red]\(#0.00\)"/>
    <numFmt numFmtId="165" formatCode="mm/dd/yy"/>
    <numFmt numFmtId="166" formatCode="#,##0.0_);[Red]\(#,##0.0\)"/>
    <numFmt numFmtId="167" formatCode="#0.0_);[Red]\(#0.0\)"/>
    <numFmt numFmtId="168" formatCode="&quot;$&quot;#,##0_);[Red]\(&quot;$&quot;#,##0.00\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quotePrefix="1" applyAlignment="1">
      <alignment horizontal="right"/>
    </xf>
    <xf numFmtId="0" fontId="0" fillId="0" borderId="0" xfId="0" quotePrefix="1"/>
    <xf numFmtId="0" fontId="3" fillId="3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3" borderId="0" xfId="0" applyFont="1" applyFill="1"/>
    <xf numFmtId="0" fontId="3" fillId="3" borderId="0" xfId="0" applyFont="1" applyFill="1" applyAlignment="1">
      <alignment horizontal="right"/>
    </xf>
    <xf numFmtId="0" fontId="3" fillId="3" borderId="2" xfId="0" applyFont="1" applyFill="1" applyBorder="1"/>
    <xf numFmtId="0" fontId="3" fillId="3" borderId="2" xfId="0" applyFont="1" applyFill="1" applyBorder="1" applyAlignment="1">
      <alignment horizontal="right"/>
    </xf>
    <xf numFmtId="6" fontId="2" fillId="2" borderId="0" xfId="0" applyNumberFormat="1" applyFont="1" applyFill="1" applyAlignment="1">
      <alignment horizontal="center"/>
    </xf>
    <xf numFmtId="6" fontId="0" fillId="0" borderId="0" xfId="0" applyNumberFormat="1"/>
    <xf numFmtId="6" fontId="3" fillId="3" borderId="1" xfId="0" applyNumberFormat="1" applyFont="1" applyFill="1" applyBorder="1"/>
    <xf numFmtId="6" fontId="3" fillId="3" borderId="0" xfId="0" applyNumberFormat="1" applyFont="1" applyFill="1"/>
    <xf numFmtId="6" fontId="3" fillId="3" borderId="2" xfId="0" applyNumberFormat="1" applyFont="1" applyFill="1" applyBorder="1"/>
    <xf numFmtId="164" fontId="2" fillId="2" borderId="0" xfId="0" applyNumberFormat="1" applyFont="1" applyFill="1" applyAlignment="1">
      <alignment horizontal="center"/>
    </xf>
    <xf numFmtId="164" fontId="0" fillId="0" borderId="0" xfId="0" applyNumberFormat="1"/>
    <xf numFmtId="164" fontId="3" fillId="3" borderId="1" xfId="0" applyNumberFormat="1" applyFont="1" applyFill="1" applyBorder="1"/>
    <xf numFmtId="164" fontId="3" fillId="3" borderId="0" xfId="0" applyNumberFormat="1" applyFont="1" applyFill="1"/>
    <xf numFmtId="164" fontId="3" fillId="3" borderId="2" xfId="0" applyNumberFormat="1" applyFont="1" applyFill="1" applyBorder="1"/>
    <xf numFmtId="165" fontId="2" fillId="2" borderId="0" xfId="0" applyNumberFormat="1" applyFont="1" applyFill="1" applyAlignment="1">
      <alignment horizontal="center"/>
    </xf>
    <xf numFmtId="165" fontId="0" fillId="0" borderId="0" xfId="0" applyNumberFormat="1"/>
    <xf numFmtId="165" fontId="3" fillId="3" borderId="1" xfId="0" applyNumberFormat="1" applyFont="1" applyFill="1" applyBorder="1"/>
    <xf numFmtId="165" fontId="3" fillId="3" borderId="0" xfId="0" applyNumberFormat="1" applyFont="1" applyFill="1"/>
    <xf numFmtId="165" fontId="3" fillId="3" borderId="2" xfId="0" applyNumberFormat="1" applyFont="1" applyFill="1" applyBorder="1"/>
    <xf numFmtId="166" fontId="2" fillId="2" borderId="0" xfId="0" applyNumberFormat="1" applyFont="1" applyFill="1" applyAlignment="1">
      <alignment horizontal="center"/>
    </xf>
    <xf numFmtId="166" fontId="0" fillId="0" borderId="0" xfId="0" applyNumberFormat="1"/>
    <xf numFmtId="166" fontId="3" fillId="3" borderId="1" xfId="0" applyNumberFormat="1" applyFont="1" applyFill="1" applyBorder="1"/>
    <xf numFmtId="166" fontId="3" fillId="3" borderId="0" xfId="0" applyNumberFormat="1" applyFont="1" applyFill="1"/>
    <xf numFmtId="167" fontId="2" fillId="2" borderId="0" xfId="0" applyNumberFormat="1" applyFont="1" applyFill="1" applyAlignment="1">
      <alignment horizontal="center"/>
    </xf>
    <xf numFmtId="167" fontId="0" fillId="0" borderId="0" xfId="0" applyNumberFormat="1"/>
    <xf numFmtId="167" fontId="3" fillId="3" borderId="1" xfId="0" applyNumberFormat="1" applyFont="1" applyFill="1" applyBorder="1"/>
    <xf numFmtId="167" fontId="3" fillId="3" borderId="0" xfId="0" applyNumberFormat="1" applyFont="1" applyFill="1"/>
    <xf numFmtId="167" fontId="3" fillId="3" borderId="2" xfId="0" applyNumberFormat="1" applyFont="1" applyFill="1" applyBorder="1"/>
    <xf numFmtId="40" fontId="2" fillId="2" borderId="0" xfId="0" applyNumberFormat="1" applyFont="1" applyFill="1" applyAlignment="1">
      <alignment horizontal="center"/>
    </xf>
    <xf numFmtId="40" fontId="0" fillId="0" borderId="0" xfId="0" applyNumberFormat="1"/>
    <xf numFmtId="40" fontId="3" fillId="3" borderId="1" xfId="0" applyNumberFormat="1" applyFont="1" applyFill="1" applyBorder="1"/>
    <xf numFmtId="40" fontId="3" fillId="3" borderId="0" xfId="0" applyNumberFormat="1" applyFont="1" applyFill="1"/>
    <xf numFmtId="40" fontId="3" fillId="3" borderId="2" xfId="0" applyNumberFormat="1" applyFont="1" applyFill="1" applyBorder="1"/>
    <xf numFmtId="8" fontId="2" fillId="2" borderId="0" xfId="0" applyNumberFormat="1" applyFont="1" applyFill="1" applyAlignment="1">
      <alignment horizontal="center"/>
    </xf>
    <xf numFmtId="8" fontId="0" fillId="0" borderId="0" xfId="0" applyNumberFormat="1"/>
    <xf numFmtId="8" fontId="3" fillId="3" borderId="1" xfId="0" applyNumberFormat="1" applyFont="1" applyFill="1" applyBorder="1"/>
    <xf numFmtId="8" fontId="3" fillId="3" borderId="0" xfId="0" applyNumberFormat="1" applyFont="1" applyFill="1"/>
    <xf numFmtId="8" fontId="3" fillId="3" borderId="2" xfId="0" applyNumberFormat="1" applyFont="1" applyFill="1" applyBorder="1"/>
    <xf numFmtId="168" fontId="3" fillId="3" borderId="2" xfId="0" applyNumberFormat="1" applyFont="1" applyFill="1" applyBorder="1"/>
    <xf numFmtId="165" fontId="1" fillId="0" borderId="0" xfId="0" applyNumberFormat="1" applyFont="1"/>
    <xf numFmtId="6" fontId="1" fillId="0" borderId="0" xfId="0" applyNumberFormat="1" applyFont="1"/>
  </cellXfs>
  <cellStyles count="1">
    <cellStyle name="Normal" xfId="0" builtinId="0"/>
  </cellStyles>
  <dxfs count="2">
    <dxf>
      <fill>
        <patternFill>
          <bgColor rgb="FFFFFFFF"/>
        </patternFill>
      </fill>
    </dxf>
    <dxf>
      <fill>
        <patternFill>
          <bgColor rgb="FFA7E4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3F2EB-AD4C-491F-8651-FF6A4E9CB2DD}">
  <dimension ref="A1:BL17"/>
  <sheetViews>
    <sheetView tabSelected="1" topLeftCell="G1" workbookViewId="0">
      <selection activeCell="B24" sqref="B24"/>
    </sheetView>
  </sheetViews>
  <sheetFormatPr defaultRowHeight="15" x14ac:dyDescent="0.25"/>
  <cols>
    <col min="1" max="1" width="30.7109375" customWidth="1"/>
    <col min="2" max="2" width="67.7109375" customWidth="1"/>
    <col min="3" max="3" width="16.7109375" style="25" customWidth="1"/>
    <col min="4" max="4" width="17.7109375" style="15" customWidth="1"/>
    <col min="5" max="5" width="8.7109375" customWidth="1"/>
    <col min="6" max="6" width="49.7109375" customWidth="1"/>
    <col min="7" max="8" width="17.7109375" style="15" customWidth="1"/>
    <col min="9" max="9" width="18.7109375" style="20" customWidth="1"/>
    <col min="10" max="10" width="17.7109375" style="15" customWidth="1"/>
    <col min="11" max="11" width="18.7109375" style="15" customWidth="1"/>
    <col min="12" max="12" width="20.7109375" style="15" customWidth="1"/>
    <col min="13" max="13" width="17.7109375" style="30" customWidth="1"/>
    <col min="14" max="14" width="10.7109375" style="34" customWidth="1"/>
    <col min="15" max="15" width="14.7109375" style="39" customWidth="1"/>
    <col min="16" max="16" width="16.7109375" style="39" customWidth="1"/>
    <col min="17" max="17" width="15.7109375" style="15" customWidth="1"/>
    <col min="18" max="18" width="17.7109375" style="15" customWidth="1"/>
    <col min="19" max="19" width="17.7109375" style="44" customWidth="1"/>
    <col min="20" max="20" width="17.7109375" style="39" customWidth="1"/>
    <col min="21" max="21" width="20.7109375" style="5" customWidth="1"/>
    <col min="22" max="22" width="20.7109375" customWidth="1"/>
    <col min="23" max="23" width="40.7109375" customWidth="1"/>
    <col min="24" max="24" width="15.7109375" customWidth="1"/>
    <col min="25" max="27" width="20.7109375" customWidth="1"/>
    <col min="28" max="28" width="13.7109375" customWidth="1"/>
    <col min="29" max="36" width="20.7109375" customWidth="1"/>
    <col min="37" max="37" width="21.7109375" customWidth="1"/>
    <col min="38" max="42" width="20.7109375" customWidth="1"/>
    <col min="43" max="43" width="21.7109375" customWidth="1"/>
    <col min="44" max="44" width="20.7109375" customWidth="1"/>
  </cols>
  <sheetData>
    <row r="1" spans="1:64" x14ac:dyDescent="0.25">
      <c r="A1" s="2" t="s">
        <v>0</v>
      </c>
      <c r="B1" s="2" t="s">
        <v>1</v>
      </c>
      <c r="C1" s="24" t="s">
        <v>2</v>
      </c>
      <c r="D1" s="14" t="s">
        <v>3</v>
      </c>
      <c r="E1" s="2" t="s">
        <v>4</v>
      </c>
      <c r="F1" s="2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4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</row>
    <row r="2" spans="1:64" x14ac:dyDescent="0.25">
      <c r="AL2" s="3"/>
      <c r="BC2" s="3"/>
      <c r="BE2" s="3"/>
    </row>
    <row r="6" spans="1:64" ht="15.75" thickBot="1" x14ac:dyDescent="0.3">
      <c r="A6" t="s">
        <v>59</v>
      </c>
      <c r="C6" s="25">
        <v>45350</v>
      </c>
      <c r="D6" s="15">
        <v>15250</v>
      </c>
      <c r="E6" t="s">
        <v>45</v>
      </c>
      <c r="F6" t="s">
        <v>46</v>
      </c>
      <c r="G6" s="15">
        <v>15250</v>
      </c>
      <c r="H6" s="15">
        <v>4800</v>
      </c>
      <c r="I6" s="20">
        <f>H6/G6*100</f>
        <v>31.475409836065577</v>
      </c>
      <c r="J6" s="15">
        <v>11000</v>
      </c>
      <c r="K6" s="15">
        <f>G6-0</f>
        <v>15250</v>
      </c>
      <c r="L6" s="15">
        <v>11000</v>
      </c>
      <c r="M6" s="30">
        <v>0</v>
      </c>
      <c r="N6" s="34">
        <v>0</v>
      </c>
      <c r="O6" s="39">
        <v>11.1</v>
      </c>
      <c r="P6" s="39">
        <v>11</v>
      </c>
      <c r="Q6" s="15" t="e">
        <f>K6/M6</f>
        <v>#DIV/0!</v>
      </c>
      <c r="R6" s="15">
        <f>K6/O6</f>
        <v>1373.8738738738739</v>
      </c>
      <c r="S6" s="44">
        <f>K6/O6/43560</f>
        <v>3.1539804267076997E-2</v>
      </c>
      <c r="T6" s="39">
        <v>0</v>
      </c>
      <c r="U6" s="6" t="s">
        <v>47</v>
      </c>
      <c r="V6" t="s">
        <v>60</v>
      </c>
      <c r="Y6">
        <v>1</v>
      </c>
      <c r="Z6">
        <v>0</v>
      </c>
      <c r="AA6" t="s">
        <v>50</v>
      </c>
      <c r="AC6" s="7" t="s">
        <v>51</v>
      </c>
    </row>
    <row r="7" spans="1:64" ht="15.75" thickTop="1" x14ac:dyDescent="0.25">
      <c r="A7" s="8"/>
      <c r="B7" s="8"/>
      <c r="C7" s="26" t="s">
        <v>61</v>
      </c>
      <c r="D7" s="16">
        <f>+SUM(D2:D6)</f>
        <v>15250</v>
      </c>
      <c r="E7" s="8"/>
      <c r="F7" s="8"/>
      <c r="G7" s="16">
        <f>+SUM(G2:G6)</f>
        <v>15250</v>
      </c>
      <c r="H7" s="16">
        <f>+SUM(H2:H6)</f>
        <v>4800</v>
      </c>
      <c r="I7" s="21"/>
      <c r="J7" s="16">
        <f>+SUM(J2:J6)</f>
        <v>11000</v>
      </c>
      <c r="K7" s="16">
        <f>+SUM(K2:K6)</f>
        <v>15250</v>
      </c>
      <c r="L7" s="16">
        <f>+SUM(L2:L6)</f>
        <v>11000</v>
      </c>
      <c r="M7" s="31">
        <f>+SUM(M2:M6)</f>
        <v>0</v>
      </c>
      <c r="N7" s="35"/>
      <c r="O7" s="40">
        <f>+SUM(O2:O6)</f>
        <v>11.1</v>
      </c>
      <c r="P7" s="40">
        <f>+SUM(P2:P6)</f>
        <v>11</v>
      </c>
      <c r="Q7" s="16"/>
      <c r="R7" s="16"/>
      <c r="S7" s="45"/>
      <c r="T7" s="40"/>
      <c r="U7" s="9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</row>
    <row r="8" spans="1:64" x14ac:dyDescent="0.25">
      <c r="A8" s="10"/>
      <c r="B8" s="10"/>
      <c r="C8" s="27"/>
      <c r="D8" s="17"/>
      <c r="E8" s="10"/>
      <c r="F8" s="10"/>
      <c r="G8" s="17"/>
      <c r="H8" s="17" t="s">
        <v>62</v>
      </c>
      <c r="I8" s="22">
        <f>H7/G7*100</f>
        <v>31.475409836065577</v>
      </c>
      <c r="J8" s="17"/>
      <c r="K8" s="17"/>
      <c r="L8" s="17" t="s">
        <v>63</v>
      </c>
      <c r="M8" s="32"/>
      <c r="N8" s="36"/>
      <c r="O8" s="41" t="s">
        <v>63</v>
      </c>
      <c r="P8" s="41"/>
      <c r="Q8" s="17"/>
      <c r="R8" s="17" t="s">
        <v>63</v>
      </c>
      <c r="S8" s="46"/>
      <c r="T8" s="41"/>
      <c r="U8" s="11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</row>
    <row r="9" spans="1:64" x14ac:dyDescent="0.25">
      <c r="A9" s="12"/>
      <c r="B9" s="12"/>
      <c r="C9" s="28"/>
      <c r="D9" s="18"/>
      <c r="E9" s="12"/>
      <c r="F9" s="12"/>
      <c r="G9" s="18"/>
      <c r="H9" s="18" t="s">
        <v>64</v>
      </c>
      <c r="I9" s="23" t="e">
        <f>STDEV(I2:I6)</f>
        <v>#DIV/0!</v>
      </c>
      <c r="J9" s="18"/>
      <c r="K9" s="18"/>
      <c r="L9" s="18" t="s">
        <v>65</v>
      </c>
      <c r="M9" s="48" t="e">
        <f>K7/M7</f>
        <v>#DIV/0!</v>
      </c>
      <c r="N9" s="37"/>
      <c r="O9" s="42" t="s">
        <v>66</v>
      </c>
      <c r="P9" s="42">
        <f>K7/O7</f>
        <v>1373.8738738738739</v>
      </c>
      <c r="Q9" s="18"/>
      <c r="R9" s="18" t="s">
        <v>67</v>
      </c>
      <c r="S9" s="47">
        <f>K7/O7/43560</f>
        <v>3.1539804267076997E-2</v>
      </c>
      <c r="T9" s="42"/>
      <c r="U9" s="13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</row>
    <row r="10" spans="1:64" x14ac:dyDescent="0.25">
      <c r="A10" s="1" t="s">
        <v>68</v>
      </c>
      <c r="B10" s="1"/>
      <c r="C10" s="49"/>
      <c r="D10" s="50"/>
      <c r="E10" s="1"/>
      <c r="F10" s="1"/>
    </row>
    <row r="11" spans="1:64" x14ac:dyDescent="0.25">
      <c r="A11" s="1" t="s">
        <v>69</v>
      </c>
      <c r="B11" t="s">
        <v>70</v>
      </c>
    </row>
    <row r="14" spans="1:64" x14ac:dyDescent="0.25">
      <c r="A14" t="s">
        <v>44</v>
      </c>
      <c r="C14" s="25">
        <v>45239</v>
      </c>
      <c r="D14" s="15">
        <v>65000</v>
      </c>
      <c r="E14" t="s">
        <v>45</v>
      </c>
      <c r="F14" t="s">
        <v>46</v>
      </c>
      <c r="G14" s="15">
        <v>65000</v>
      </c>
      <c r="H14" s="15">
        <v>13500</v>
      </c>
      <c r="I14" s="20">
        <f>H14/G14*100</f>
        <v>20.76923076923077</v>
      </c>
      <c r="J14" s="15">
        <v>27000</v>
      </c>
      <c r="K14" s="15">
        <f>G14-0</f>
        <v>65000</v>
      </c>
      <c r="L14" s="15">
        <v>27000</v>
      </c>
      <c r="M14" s="30">
        <v>0</v>
      </c>
      <c r="N14" s="34">
        <v>0</v>
      </c>
      <c r="O14" s="39">
        <v>40</v>
      </c>
      <c r="P14" s="39">
        <v>40</v>
      </c>
      <c r="Q14" s="15" t="e">
        <f>K14/M14</f>
        <v>#DIV/0!</v>
      </c>
      <c r="R14" s="15">
        <f>K14/O14</f>
        <v>1625</v>
      </c>
      <c r="S14" s="44">
        <f>K14/O14/43560</f>
        <v>3.7304866850321396E-2</v>
      </c>
      <c r="T14" s="39">
        <v>0</v>
      </c>
      <c r="U14" s="6" t="s">
        <v>47</v>
      </c>
      <c r="V14" t="s">
        <v>48</v>
      </c>
      <c r="X14" t="s">
        <v>49</v>
      </c>
      <c r="Y14">
        <v>0</v>
      </c>
      <c r="Z14">
        <v>0</v>
      </c>
      <c r="AA14" t="s">
        <v>50</v>
      </c>
      <c r="AC14" s="7" t="s">
        <v>51</v>
      </c>
    </row>
    <row r="15" spans="1:64" x14ac:dyDescent="0.25">
      <c r="A15" t="s">
        <v>52</v>
      </c>
      <c r="B15" t="s">
        <v>53</v>
      </c>
      <c r="C15" s="25">
        <v>44721</v>
      </c>
      <c r="D15" s="15">
        <v>65000</v>
      </c>
      <c r="E15" t="s">
        <v>45</v>
      </c>
      <c r="F15" t="s">
        <v>46</v>
      </c>
      <c r="G15" s="15">
        <v>65000</v>
      </c>
      <c r="H15" s="15">
        <v>16600</v>
      </c>
      <c r="I15" s="20">
        <f>H15/G15*100</f>
        <v>25.538461538461537</v>
      </c>
      <c r="J15" s="15">
        <v>33250</v>
      </c>
      <c r="K15" s="15">
        <f>G15-0</f>
        <v>65000</v>
      </c>
      <c r="L15" s="15">
        <v>33250</v>
      </c>
      <c r="M15" s="30">
        <v>0</v>
      </c>
      <c r="N15" s="34">
        <v>0</v>
      </c>
      <c r="O15" s="39">
        <v>38.159999999999997</v>
      </c>
      <c r="P15" s="39">
        <v>38</v>
      </c>
      <c r="Q15" s="15" t="e">
        <f>K15/M15</f>
        <v>#DIV/0!</v>
      </c>
      <c r="R15" s="15">
        <f>K15/O15</f>
        <v>1703.3542976939204</v>
      </c>
      <c r="S15" s="44">
        <f>K15/O15/43560</f>
        <v>3.9103634015011948E-2</v>
      </c>
      <c r="T15" s="39">
        <v>0</v>
      </c>
      <c r="U15" s="6" t="s">
        <v>47</v>
      </c>
      <c r="V15" t="s">
        <v>54</v>
      </c>
      <c r="X15" t="s">
        <v>49</v>
      </c>
      <c r="Y15">
        <v>0</v>
      </c>
      <c r="Z15">
        <v>1</v>
      </c>
      <c r="AA15" t="s">
        <v>50</v>
      </c>
      <c r="AC15" s="7" t="s">
        <v>51</v>
      </c>
    </row>
    <row r="16" spans="1:64" x14ac:dyDescent="0.25">
      <c r="A16" t="s">
        <v>55</v>
      </c>
      <c r="C16" s="25">
        <v>44792</v>
      </c>
      <c r="D16" s="15">
        <v>60000</v>
      </c>
      <c r="E16" t="s">
        <v>45</v>
      </c>
      <c r="F16" t="s">
        <v>46</v>
      </c>
      <c r="G16" s="15">
        <v>60000</v>
      </c>
      <c r="H16" s="15">
        <v>35000</v>
      </c>
      <c r="I16" s="20">
        <f>H16/G16*100</f>
        <v>58.333333333333336</v>
      </c>
      <c r="J16" s="15">
        <v>27000</v>
      </c>
      <c r="K16" s="15">
        <f>G16-0</f>
        <v>60000</v>
      </c>
      <c r="L16" s="15">
        <v>27000</v>
      </c>
      <c r="M16" s="30">
        <v>0</v>
      </c>
      <c r="N16" s="34">
        <v>0</v>
      </c>
      <c r="O16" s="39">
        <v>40</v>
      </c>
      <c r="P16" s="39">
        <v>40</v>
      </c>
      <c r="Q16" s="15" t="e">
        <f>K16/M16</f>
        <v>#DIV/0!</v>
      </c>
      <c r="R16" s="15">
        <f>K16/O16</f>
        <v>1500</v>
      </c>
      <c r="S16" s="44">
        <f>K16/O16/43560</f>
        <v>3.4435261707988982E-2</v>
      </c>
      <c r="T16" s="39">
        <v>0</v>
      </c>
      <c r="U16" s="6" t="s">
        <v>47</v>
      </c>
      <c r="V16" t="s">
        <v>56</v>
      </c>
      <c r="X16" t="s">
        <v>49</v>
      </c>
      <c r="Y16">
        <v>0</v>
      </c>
      <c r="Z16">
        <v>1</v>
      </c>
      <c r="AA16" t="s">
        <v>50</v>
      </c>
      <c r="AC16" s="7" t="s">
        <v>51</v>
      </c>
    </row>
    <row r="17" spans="1:29" x14ac:dyDescent="0.25">
      <c r="A17" t="s">
        <v>57</v>
      </c>
      <c r="C17" s="25">
        <v>44936</v>
      </c>
      <c r="D17" s="15">
        <v>50000</v>
      </c>
      <c r="E17" t="s">
        <v>45</v>
      </c>
      <c r="F17" t="s">
        <v>46</v>
      </c>
      <c r="G17" s="15">
        <v>50000</v>
      </c>
      <c r="H17" s="15">
        <v>0</v>
      </c>
      <c r="I17" s="20">
        <f>H17/G17*100</f>
        <v>0</v>
      </c>
      <c r="J17" s="15">
        <v>27000</v>
      </c>
      <c r="K17" s="15">
        <f>G17-0</f>
        <v>50000</v>
      </c>
      <c r="L17" s="15">
        <v>27000</v>
      </c>
      <c r="M17" s="30">
        <v>0</v>
      </c>
      <c r="N17" s="34">
        <v>0</v>
      </c>
      <c r="O17" s="39">
        <v>40</v>
      </c>
      <c r="P17" s="39">
        <v>40</v>
      </c>
      <c r="Q17" s="15" t="e">
        <f>K17/M17</f>
        <v>#DIV/0!</v>
      </c>
      <c r="R17" s="15">
        <f>K17/O17</f>
        <v>1250</v>
      </c>
      <c r="S17" s="44">
        <f>K17/O17/43560</f>
        <v>2.869605142332415E-2</v>
      </c>
      <c r="T17" s="39">
        <v>0</v>
      </c>
      <c r="U17" s="6" t="s">
        <v>47</v>
      </c>
      <c r="V17" t="s">
        <v>58</v>
      </c>
      <c r="X17" t="s">
        <v>49</v>
      </c>
      <c r="Y17">
        <v>0</v>
      </c>
      <c r="Z17">
        <v>0</v>
      </c>
      <c r="AA17" t="s">
        <v>50</v>
      </c>
      <c r="AC17" s="7" t="s">
        <v>51</v>
      </c>
    </row>
  </sheetData>
  <conditionalFormatting sqref="A6:AR6 AD2:AR5 A14:AC17">
    <cfRule type="expression" dxfId="1" priority="1" stopIfTrue="1">
      <formula>MOD(ROW(),4)&gt;1</formula>
    </cfRule>
    <cfRule type="expression" dxfId="0" priority="2" stopIfTrue="1">
      <formula>MOD(ROW(),4)&lt;2</formula>
    </cfRule>
  </conditionalFormatting>
  <pageMargins left="0.7" right="0.7" top="0.75" bottom="0.75" header="0.3" footer="0.3"/>
  <pageSetup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679D8-FDE9-4D18-9C7C-1CE5C868D821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Land Analysis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2025-02-08T20:19:26Z</dcterms:created>
  <dcterms:modified xsi:type="dcterms:W3CDTF">2025-02-08T21:57:41Z</dcterms:modified>
</cp:coreProperties>
</file>